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198D4887-9DAD-433B-AB19-DD8D74B9D1DF}" xr6:coauthVersionLast="37" xr6:coauthVersionMax="37" xr10:uidLastSave="{00000000-0000-0000-0000-000000000000}"/>
  <bookViews>
    <workbookView xWindow="0" yWindow="0" windowWidth="24000" windowHeight="10065" xr2:uid="{BE8C3FB2-60A6-4EA8-9D2B-F138D9CCCA46}"/>
  </bookViews>
  <sheets>
    <sheet name="TARRANT COUNTY" sheetId="1" r:id="rId1"/>
  </sheets>
  <definedNames>
    <definedName name="_xlnm.Print_Area" localSheetId="0">'TARRANT COUNTY'!$A$1:$O$61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1" i="1" l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<sst xmlns="http://schemas.openxmlformats.org/spreadsheetml/2006/main" count="266" uniqueCount="218">
  <si>
    <t>Street Address</t>
  </si>
  <si>
    <t>Estimated Min Bid</t>
  </si>
  <si>
    <t>Appraised Value</t>
  </si>
  <si>
    <t>Current Cad Value</t>
  </si>
  <si>
    <t>Highest Value Shown</t>
  </si>
  <si>
    <t>Cause Number</t>
  </si>
  <si>
    <t>Judgement Date</t>
  </si>
  <si>
    <t>Year Built</t>
  </si>
  <si>
    <t>Squrare Feet</t>
  </si>
  <si>
    <t>Exemptions from CAD</t>
  </si>
  <si>
    <t>Property Type</t>
  </si>
  <si>
    <t>CONFIG</t>
  </si>
  <si>
    <t>CURRENT TAXES</t>
  </si>
  <si>
    <t>Land</t>
  </si>
  <si>
    <t>Account Number</t>
  </si>
  <si>
    <t>Sale Notes</t>
  </si>
  <si>
    <t>5129 CHAPMAN ST, FORT WORTH, TX 76105-3707</t>
  </si>
  <si>
    <t>236-B40282-10</t>
  </si>
  <si>
    <t>5129 CHAPMAN ST; LAND/IMP; SOLD SUBJECT TO THE 2017 TAXES</t>
  </si>
  <si>
    <t>528 FLINT ST, FORT WORTH, TX 76115-1309</t>
  </si>
  <si>
    <t>348-B47681-14</t>
  </si>
  <si>
    <t>528 FLINT ST; LAND/IMP; SOLD SUBJECT TO THE 2015-2018 TAXES</t>
  </si>
  <si>
    <t>3500 ALICE ST, FORT WORTH, TX 76110</t>
  </si>
  <si>
    <t>141-B47846-14</t>
  </si>
  <si>
    <t>NONE</t>
  </si>
  <si>
    <t>COMM</t>
  </si>
  <si>
    <t>LAND</t>
  </si>
  <si>
    <t>.63 ACRES</t>
  </si>
  <si>
    <t>3500 ALICE ST; LAND ONLY; SOLD SUBJECT TO THE 2018 TAXES</t>
  </si>
  <si>
    <t>3641 ALICE ST, FORT WORTH, TX 76110</t>
  </si>
  <si>
    <t>WAREHOUSE</t>
  </si>
  <si>
    <t>.43 ACRES</t>
  </si>
  <si>
    <t>3641 ALICE ST; LAND/IMP; SOLD SUBJECT TO THE 2018 TAXES</t>
  </si>
  <si>
    <t>3600 ALICE ST, FORT WORTH, TX 76110</t>
  </si>
  <si>
    <t>1 ACRE</t>
  </si>
  <si>
    <t>3600 ALICE ST; LAND ONLY; SOLD SUBJECT TO THE 2018 TAXES</t>
  </si>
  <si>
    <t>3725 AVENUE H, FORT WORTH, TX 76105-2515</t>
  </si>
  <si>
    <t>153-D01638-14</t>
  </si>
  <si>
    <t>SFR</t>
  </si>
  <si>
    <t>3 BR/2BA</t>
  </si>
  <si>
    <t>.14 ACRES</t>
  </si>
  <si>
    <t>3725 AVENUE H; LAND/IMP; SOLD SUBJECT TO THE 2018 TAXES</t>
  </si>
  <si>
    <t>924 SOUTH FWY, FORT WORTH, TX 76104-3518</t>
  </si>
  <si>
    <t>141-D02018-14</t>
  </si>
  <si>
    <t>924 SOUTH FWY; LAND/IMP; SOLD SUBJECT TO THE 2018 TAXES</t>
  </si>
  <si>
    <t>2905 WOODMONT TRL, FORT WORTH, TX 76133-4347</t>
  </si>
  <si>
    <t>236-D02287-14</t>
  </si>
  <si>
    <t>2905 WOODMONT TRL; LAND/IMP</t>
  </si>
  <si>
    <t>2437 STUART DR, FORT WORTH, TX 76104</t>
  </si>
  <si>
    <t>348-D02838-14</t>
  </si>
  <si>
    <t>2437 STUART DR; LAND ONLY; SOLD SUBJECT TO THE 2018 TAXES</t>
  </si>
  <si>
    <t>1715 LAGONDA AVE, FORT WORTH, TX 76164-8851</t>
  </si>
  <si>
    <t>153-D02912-14</t>
  </si>
  <si>
    <t>1715 LAGONDA AVE; LAND ONLY; SOLD SUBJECT TO THE 2018 TAXES</t>
  </si>
  <si>
    <t>2508 BOMAR AVE, FORT WORTH, TX 76103-2214</t>
  </si>
  <si>
    <t>067-D03183-14</t>
  </si>
  <si>
    <t>2508 BOMAR AVE; LAND/IMP; SOLD SUBJECT TO THE 2017-2018 TAXES</t>
  </si>
  <si>
    <t>1608 MUSE ST, FORT WORTH, TX 76112-3424</t>
  </si>
  <si>
    <t>017-D03663-15</t>
  </si>
  <si>
    <t>1608 MUSE ST; LAND/IMP; SOLD SUBJECT TO THE 2017-2018 TAXES</t>
  </si>
  <si>
    <t>5426 COX ST, FORT WORTH, TX 76105</t>
  </si>
  <si>
    <t>153-D03898-15</t>
  </si>
  <si>
    <t>5426 COX ST; LAND ONLY; SOLD SUBJECT TO THE 2018 TAXES   ***PROPERTY IS LANDLOCKED***</t>
  </si>
  <si>
    <t>5416 COX ST, FORT WORTH, TX 76105</t>
  </si>
  <si>
    <t>5416 COX ST; LAND ONLY; SOLD SUBJECT TO THE 2018 TAXES   ***PROPERTY IS LANDLOCKED***</t>
  </si>
  <si>
    <t>0000 HUNTING DR, FORT WORTH, TX 76119</t>
  </si>
  <si>
    <t>017-D03976-15</t>
  </si>
  <si>
    <t>2527 HUNTING DR; LAND ONLY; SOLD SUBJECT TO THE 2018 TAXES   ***PROPERTY IS LANDLOCKED***</t>
  </si>
  <si>
    <t>1239 E BALTIMORE AVE, FORT WORTH, TX 76104</t>
  </si>
  <si>
    <t>153-D04773-15</t>
  </si>
  <si>
    <t>1239 E BALTIMORE AVE; LAND ONLY; SOLD SUBJECT TO THE 2018 TAXES</t>
  </si>
  <si>
    <t>948 MARION AVE, FORT WORTH, TX 76104-6537</t>
  </si>
  <si>
    <t>153-D05682-15</t>
  </si>
  <si>
    <t>RES</t>
  </si>
  <si>
    <t>.20 ACRES</t>
  </si>
  <si>
    <t>948 MARION AVE; LAND ONLY; SOLD SUBJECT TO THE 2018 TAXES</t>
  </si>
  <si>
    <t>5205 GREENE AVE, FORT WORTH, TX 76133-2303</t>
  </si>
  <si>
    <t>352-D05701-15</t>
  </si>
  <si>
    <t>3BR/2BA</t>
  </si>
  <si>
    <t>5205 GREENE AVE; LAND/IMP; SOLD SUBJECT TO THE 2017-2018 TAXES</t>
  </si>
  <si>
    <t>2303 COLUMBUS AVE, FORT WORTH, TX 76164-7860</t>
  </si>
  <si>
    <t>067-D06229-15</t>
  </si>
  <si>
    <t>2303 COLUMBUS AVE; LAND/IMP; SOLD SUBJECT TO THE 2017-2018 TAXES</t>
  </si>
  <si>
    <t>4075 E LANCASTER AVE, FORT WORTH, TX 76103-3639</t>
  </si>
  <si>
    <t>017-D06866-15</t>
  </si>
  <si>
    <t>4075 E LANCASTER AVE; LAND/IMP; SOLD SUBJECT TO THE 2017 TAXES</t>
  </si>
  <si>
    <t>3204 PUEBLO TRL, LAKE WORTH, TX 76135-3855</t>
  </si>
  <si>
    <t>352-D07290-15</t>
  </si>
  <si>
    <t>3204 PUEBLO TRL; LAND/IMP; SOLD SUBJECT TO THE 2017 TAXES</t>
  </si>
  <si>
    <t>3828 BURNICE DR, FORT WORTH, TX 76119</t>
  </si>
  <si>
    <t>153-D07856-15</t>
  </si>
  <si>
    <t>3828 BURNICE DR; LAND/IMP; SOLD SUBJECT TO THE 2018 TAXES</t>
  </si>
  <si>
    <t>3009 LOMITA ST, FORT WORTH, TX 76119</t>
  </si>
  <si>
    <t>348-D08673-16</t>
  </si>
  <si>
    <t>3009 LOMITA ST; LAND ONLY; SOLD SUBJECT TO THE 2018 TAXES</t>
  </si>
  <si>
    <t>4601 H AVE, FORT WORTH, TX 76105</t>
  </si>
  <si>
    <t>153-D09121-16</t>
  </si>
  <si>
    <t>4601 H AVE; LAND ONLY; SOLD SUBJECT TO THE 2018 TAXES</t>
  </si>
  <si>
    <t>1421 QUAIL CT, AZLE, TX 76020-4557</t>
  </si>
  <si>
    <t>096-D09230-16</t>
  </si>
  <si>
    <t>1421 QUAIL CT; LAND/IMP; SOLD SUBJECT TO THE 2018 TAXES</t>
  </si>
  <si>
    <t>1420 QUAIL CT, AZLE, TX 76020-4557</t>
  </si>
  <si>
    <t>1420 QUAIL CT; LAND/IMP; SELLING TAD# 02190443 &amp; 06239390 TOGEHTER; ; SOLD SUBJECT TO THE 2018 TAXES</t>
  </si>
  <si>
    <t>35 SHADY VALLEY CT, MANSFIELD, TX 76063-1848</t>
  </si>
  <si>
    <t>153-D09311-16</t>
  </si>
  <si>
    <t>35 SHADY VALLEY CT; LAND ONLY; SOLD SUBJECT TO THE 2018 TAXES</t>
  </si>
  <si>
    <t>10741 EMERALD PARK LN, HASLET, TX 76052-5148</t>
  </si>
  <si>
    <t>141-D10177-16</t>
  </si>
  <si>
    <t>.11 ACRES</t>
  </si>
  <si>
    <t>10741 EMERALD PARK LN; LAND/IMP; SOLD SUBJECT TO THE 2018 TAXES</t>
  </si>
  <si>
    <t>3416 TOM ELLEN ST, FORT WORTH, TX 76111-5320</t>
  </si>
  <si>
    <t>153-D10219-16</t>
  </si>
  <si>
    <t>.18 ACRES</t>
  </si>
  <si>
    <t>3416 TOM ELLEN ST; LAND/IMP; SOLD SUBJECT TO THE 2018 TAXES</t>
  </si>
  <si>
    <t>2101 BRITTAIN ST, FORT WORTH, TX 76111-6108</t>
  </si>
  <si>
    <t>017-D10438-16</t>
  </si>
  <si>
    <t>.22 ACRES</t>
  </si>
  <si>
    <t>2101 BRITTAIN ST; LAND/IMP; SOLD SUBJECT TO THE 2018 TAXES</t>
  </si>
  <si>
    <t>1856 HIGHLAND AVE, FORT WORTH, TX 76164-8670</t>
  </si>
  <si>
    <t>067-D10472-16</t>
  </si>
  <si>
    <t>HS</t>
  </si>
  <si>
    <t>.16 ACRES</t>
  </si>
  <si>
    <t>1856 HIGHLAND AVE; LAND/IMP; SOLD SUBJECT TO THE 2018 TAXES</t>
  </si>
  <si>
    <t>2205 BRITTAIN ST, FORT WORTH, TX 76111</t>
  </si>
  <si>
    <t>348-D10475-16</t>
  </si>
  <si>
    <t>2205 BRITTAIN ST; LAND ONLY; SOLD SUBJECT TO THE 2018 TAXES</t>
  </si>
  <si>
    <t>2622 NW 27TH ST, FORT WORTH, TX 76106-5217</t>
  </si>
  <si>
    <t>096-D10707-16</t>
  </si>
  <si>
    <t>2622 NW 27TH ST; LAND/IMP; SOLD SUBJECT TO THE 2017-2018 TAXES</t>
  </si>
  <si>
    <t>203 WAYNELL ST, WHITE SETTLEMENT, TX 76108-1632</t>
  </si>
  <si>
    <t>017-D10794-16</t>
  </si>
  <si>
    <t>203 WAYNELL ST; LAND ONLY; SOLD SUBJECT TO THE 2018 TAXES</t>
  </si>
  <si>
    <t>7309 LLANO AVE, FORT WORTH, TX 76116-8707</t>
  </si>
  <si>
    <t>153-D11097-16</t>
  </si>
  <si>
    <t>3BR/1BA</t>
  </si>
  <si>
    <t>.03 ACRES</t>
  </si>
  <si>
    <t>7309 LLANO AVE; LAND/IMP; SOLD SUBJECT TO THE 2018 TAXES</t>
  </si>
  <si>
    <t>5108 SHACKLEFORD ST, FORT WORTH, TX 76119-4926</t>
  </si>
  <si>
    <t>141-D11137-16</t>
  </si>
  <si>
    <t>.17 ACRES</t>
  </si>
  <si>
    <t>5108 SHACKLEFORD ST; LAND/IMP; SOLD SUBJECT TO THE 2018 TAXES</t>
  </si>
  <si>
    <t>116 N DE COSTA ST, FORT WORTH, TX 76111-6527</t>
  </si>
  <si>
    <t>153-D11420-16</t>
  </si>
  <si>
    <t>116 N DE COSTA ST; LAND/IMP; SOLD SUBJECT TO THE 2018 TAXES</t>
  </si>
  <si>
    <t>3553 EASTRIDGE DR, HALTOM CITY, TX 76117-3534</t>
  </si>
  <si>
    <t>141-D11546-16</t>
  </si>
  <si>
    <t>.29 ACRES</t>
  </si>
  <si>
    <t>3553 EASTRIDGE DR; LAND/IMP; SOLD SUBJECT TO THE 2018 TAXES</t>
  </si>
  <si>
    <t>3300 FITE ST, EULESS, TX 76040</t>
  </si>
  <si>
    <t>348-D11567-16</t>
  </si>
  <si>
    <t>3300 FITE ST; LAND/IMP; SOLD SUBJECT TO THE 2018 TAXES</t>
  </si>
  <si>
    <t>4601 AVENUE L, FORT WORTH, TX 76105-2740</t>
  </si>
  <si>
    <t>348-D11672-16</t>
  </si>
  <si>
    <t>4601 AVENUE L; LAND/IMP; SOLD SUBJECT TO THE 2017-2018 TAXES</t>
  </si>
  <si>
    <t>1319 E MADDOX AVE, FORT WORTH, TX 76104</t>
  </si>
  <si>
    <t>153-D11994-17</t>
  </si>
  <si>
    <t>1319 E MADDOX AVE; LAND ONLY; SOLD SUBJECT TO THE 2018 TAXES</t>
  </si>
  <si>
    <t>2327 OAKLAND BLVD # 100, FORT WORTH, TX 76103-3230</t>
  </si>
  <si>
    <t>048-D12402-17</t>
  </si>
  <si>
    <t>2327 OAKLAND BLVD # 100; LAND ONLY; SOLD SUBJECT TO THE 2017-2018 TAXES</t>
  </si>
  <si>
    <t>1301 JUDD ST, FORT WORTH, TX 76104</t>
  </si>
  <si>
    <t>017-D12656-17</t>
  </si>
  <si>
    <t>1301 JUDD ST; LAND ONLY; SOLD SUBJECT TO THE 2018 TAXES</t>
  </si>
  <si>
    <t>800 106TH ST, ARLINGTON, TX 76011-5307</t>
  </si>
  <si>
    <t>348-D12902-17</t>
  </si>
  <si>
    <t>800 106TH ST; LAND/IMP; SOLD SUBJECT TO THE 2018 TAXES</t>
  </si>
  <si>
    <t>1025 E HATTIE ST, FORT WORTH, TX 76104-1510</t>
  </si>
  <si>
    <t>141-D13133-17</t>
  </si>
  <si>
    <t>1025 E HATTIE ST; LAND ONLY; SOLD SUBJECT TO THE 2018 TAXES</t>
  </si>
  <si>
    <t>5312 WHITTEN ST, FORT WORTH, TX 76134-1619</t>
  </si>
  <si>
    <t>153-D13600-17</t>
  </si>
  <si>
    <t>5312 WHITTEN ST; LAND/IMP; SOLD SUBJECT TO THE 2018 TAXES</t>
  </si>
  <si>
    <t>8116 PLATEAU DR, FORT WORTH, TX 76120-5644</t>
  </si>
  <si>
    <t>153-D13770-17</t>
  </si>
  <si>
    <t>8116 PLATEAU DR; LAND/IMP; SOLD SUBJECT TO THE 2018 TAXES</t>
  </si>
  <si>
    <t>101 QUAIL CREEK DR, CROWLEY, TX 76036-2207</t>
  </si>
  <si>
    <t>153-D14109-17</t>
  </si>
  <si>
    <t>101 QUAIL CREEK DR; LAND/IMP; SOLD SUBJECT TO THE 2018 TAXES</t>
  </si>
  <si>
    <t>3112 COLLEGE AVE, FORT WORTH, TX 76110-4065</t>
  </si>
  <si>
    <t>153-D14259-17</t>
  </si>
  <si>
    <t>THRU 2017</t>
  </si>
  <si>
    <t>3-2-1</t>
  </si>
  <si>
    <t>.1652 AC</t>
  </si>
  <si>
    <t>3112 COLLEGE AVE; LAND/IMP; SOLD SUBJECT TO THE 2018 TAXES</t>
  </si>
  <si>
    <t>7021 WILLIS AVE, FORT WORTH, TX 76116-8730</t>
  </si>
  <si>
    <t>236-D14272-17</t>
  </si>
  <si>
    <t>7021 WILLIS AVE; LAND/IMP; SOLD SUBJECT TO THE 2018 TAXES</t>
  </si>
  <si>
    <t>1610 ALSTON AVE, FORT WORTH, TX 76104-4512</t>
  </si>
  <si>
    <t>017-D14301-17</t>
  </si>
  <si>
    <t>1610 ALSTON AVE; LAND/IMP; SOLD SUBJECT TO THE 2018 TAXES</t>
  </si>
  <si>
    <t>3705 MISTY MEADOW DR, FORT WORTH, TX 76133-6320</t>
  </si>
  <si>
    <t>153-D14426-17</t>
  </si>
  <si>
    <t>7916 LAURA ST, NORTH RICHLAND H, TX 76180-7132</t>
  </si>
  <si>
    <t>342-D14528-17</t>
  </si>
  <si>
    <t>.25 ACRES</t>
  </si>
  <si>
    <t>7916 LAURA ST; LAND/IMP; SOLD SUBJECT TO THE 2018 TAXES</t>
  </si>
  <si>
    <t>805 CLEBUD DR, EULESS, TX 76040-5228</t>
  </si>
  <si>
    <t>141-D14545-17</t>
  </si>
  <si>
    <t>.32 ACRES</t>
  </si>
  <si>
    <t>805 CLEBUD DR; LAND/IMP; SOLD SUBJECT TO THE 2018 TAXES</t>
  </si>
  <si>
    <t>6036 LINDY LN, WATAUGA, TX 76148-3119</t>
  </si>
  <si>
    <t>348-D14622-17</t>
  </si>
  <si>
    <t>6036 LINDY LN; LAND/IMP; SOLD SUBJECT TO THE 2018 TAXES</t>
  </si>
  <si>
    <t>124 DONALD DR, HURST, TX 76053-6844</t>
  </si>
  <si>
    <t>236-D14634-17</t>
  </si>
  <si>
    <t>124 DONALD DR; LAND/IMP; SOLD SUBJECT TO THE 2018 TAXES</t>
  </si>
  <si>
    <t>3528 LAUGHTON ST, FORT WORTH, TX 76110-5140</t>
  </si>
  <si>
    <t>348-D15000-17</t>
  </si>
  <si>
    <t>3528 LAUGHTON ST; LAND/IMP; SOLD SUBJECT TO THE 2018 TAXES</t>
  </si>
  <si>
    <t>3013 GALVEZ AVE, FORT WORTH, TX 76111-3854</t>
  </si>
  <si>
    <t>096-D15484-17</t>
  </si>
  <si>
    <t>3013 GALVEZ AVE; LAND/IMP; SOLD SUBJECT TO THE 2018 TAXES</t>
  </si>
  <si>
    <t>2412 BIRDELL ST, FORT WORTH, TX 76105-4527</t>
  </si>
  <si>
    <t>236-D15503-17</t>
  </si>
  <si>
    <t>2412 BIRDELL ST; LAND/IMP; SOLD SUBJECT TO THE 2018 TAXES</t>
  </si>
  <si>
    <t>6699 WOOD HOLLOW CT, FORT WORTH, TX 76135-9235</t>
  </si>
  <si>
    <t>096-D15823-17</t>
  </si>
  <si>
    <t>6699 WOOD HOLLOW CT; LAND ONLY; SOLD SUBJECT TO THE 2018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</si>
</sst>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4" fontId="3" fillId="0" borderId="1" xfId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44" fontId="2" fillId="0" borderId="1" xfId="1" applyFont="1" applyFill="1" applyBorder="1"/>
    <xf numFmtId="165" fontId="2" fillId="0" borderId="1" xfId="1" applyNumberFormat="1" applyFont="1" applyFill="1" applyBorder="1" applyAlignment="1"/>
    <xf numFmtId="165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/>
    <xf numFmtId="44" fontId="2" fillId="0" borderId="1" xfId="1" applyFont="1" applyFill="1" applyBorder="1" applyAlignment="1"/>
    <xf numFmtId="0" fontId="2" fillId="0" borderId="0" xfId="0" applyFont="1" applyFill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4" fontId="2" fillId="0" borderId="0" xfId="1" applyFont="1" applyFill="1"/>
    <xf numFmtId="164" fontId="2" fillId="0" borderId="0" xfId="1" applyNumberFormat="1" applyFont="1" applyFill="1"/>
    <xf numFmtId="0" fontId="2" fillId="0" borderId="0" xfId="0" applyFont="1" applyFill="1" applyAlignment="1"/>
    <xf numFmtId="44" fontId="2" fillId="0" borderId="0" xfId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EFFE-1304-4576-82FF-4C76BC48BB4A}">
  <sheetPr>
    <pageSetUpPr fitToPage="1"/>
  </sheetPr>
  <dimension ref="A1:Q61"/>
  <sheetViews>
    <sheetView tabSelected="1" workbookViewId="0">
      <selection activeCell="B16" sqref="B16"/>
    </sheetView>
  </sheetViews>
  <sheetFormatPr defaultRowHeight="18" x14ac:dyDescent="0.25"/>
  <cols>
    <col min="1" max="1" width="4.42578125" style="15" bestFit="1" customWidth="1"/>
    <col min="2" max="2" width="80.85546875" style="15" bestFit="1" customWidth="1"/>
    <col min="3" max="3" width="17.42578125" style="21" bestFit="1" customWidth="1"/>
    <col min="4" max="4" width="19" style="22" bestFit="1" customWidth="1"/>
    <col min="5" max="5" width="13" style="23" bestFit="1" customWidth="1"/>
    <col min="6" max="6" width="14.42578125" style="23" customWidth="1"/>
    <col min="7" max="7" width="14.140625" style="23" bestFit="1" customWidth="1"/>
    <col min="8" max="8" width="17.140625" style="23" customWidth="1"/>
    <col min="9" max="9" width="9.42578125" style="23" bestFit="1" customWidth="1"/>
    <col min="10" max="10" width="12.28515625" style="23" bestFit="1" customWidth="1"/>
    <col min="11" max="11" width="13.28515625" style="23" customWidth="1"/>
    <col min="12" max="12" width="12.7109375" style="23" customWidth="1"/>
    <col min="13" max="13" width="18.140625" style="23" customWidth="1"/>
    <col min="14" max="14" width="16.28515625" style="24" customWidth="1"/>
    <col min="15" max="15" width="15" style="23" customWidth="1"/>
    <col min="16" max="16" width="13.5703125" style="23" customWidth="1"/>
    <col min="17" max="17" width="99" style="15" bestFit="1" customWidth="1"/>
    <col min="18" max="16384" width="9.140625" style="15"/>
  </cols>
  <sheetData>
    <row r="1" spans="1:17" s="7" customFormat="1" ht="54" x14ac:dyDescent="0.25">
      <c r="A1" s="1"/>
      <c r="B1" s="2" t="s">
        <v>0</v>
      </c>
      <c r="C1" s="3" t="s">
        <v>1</v>
      </c>
      <c r="D1" s="4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5" t="s">
        <v>13</v>
      </c>
      <c r="P1" s="1" t="s">
        <v>14</v>
      </c>
      <c r="Q1" s="7" t="s">
        <v>15</v>
      </c>
    </row>
    <row r="2" spans="1:17" x14ac:dyDescent="0.25">
      <c r="A2" s="8">
        <v>1</v>
      </c>
      <c r="B2" s="8" t="s">
        <v>16</v>
      </c>
      <c r="C2" s="9">
        <v>2555.0100000000002</v>
      </c>
      <c r="D2" s="10">
        <v>109200</v>
      </c>
      <c r="E2" s="11"/>
      <c r="F2" s="11"/>
      <c r="G2" s="12" t="s">
        <v>17</v>
      </c>
      <c r="H2" s="13">
        <v>42181</v>
      </c>
      <c r="I2" s="12"/>
      <c r="J2" s="12"/>
      <c r="K2" s="12"/>
      <c r="L2" s="12"/>
      <c r="M2" s="12"/>
      <c r="N2" s="14"/>
      <c r="O2" s="12"/>
      <c r="P2" s="12" t="str">
        <f>HYPERLINK("http://taxsales.lgbs.com/#!/detail/1006176881","01829149")</f>
        <v>01829149</v>
      </c>
      <c r="Q2" s="15" t="s">
        <v>18</v>
      </c>
    </row>
    <row r="3" spans="1:17" x14ac:dyDescent="0.25">
      <c r="A3" s="8">
        <v>2</v>
      </c>
      <c r="B3" s="8" t="s">
        <v>19</v>
      </c>
      <c r="C3" s="9">
        <v>26237.54</v>
      </c>
      <c r="D3" s="10">
        <v>37000</v>
      </c>
      <c r="E3" s="11"/>
      <c r="F3" s="11"/>
      <c r="G3" s="12" t="s">
        <v>20</v>
      </c>
      <c r="H3" s="13">
        <v>42241</v>
      </c>
      <c r="I3" s="12"/>
      <c r="J3" s="12"/>
      <c r="K3" s="12"/>
      <c r="L3" s="12"/>
      <c r="M3" s="12"/>
      <c r="N3" s="14"/>
      <c r="O3" s="12"/>
      <c r="P3" s="12" t="str">
        <f>HYPERLINK("http://taxsales.lgbs.com/#!/detail/1000545374","02892235")</f>
        <v>02892235</v>
      </c>
      <c r="Q3" s="15" t="s">
        <v>21</v>
      </c>
    </row>
    <row r="4" spans="1:17" x14ac:dyDescent="0.25">
      <c r="A4" s="8">
        <v>3</v>
      </c>
      <c r="B4" s="8" t="s">
        <v>22</v>
      </c>
      <c r="C4" s="9">
        <v>16551.740000000002</v>
      </c>
      <c r="D4" s="10">
        <v>55756</v>
      </c>
      <c r="E4" s="11">
        <v>55756</v>
      </c>
      <c r="F4" s="11">
        <v>55756</v>
      </c>
      <c r="G4" s="12" t="s">
        <v>23</v>
      </c>
      <c r="H4" s="13">
        <v>43298</v>
      </c>
      <c r="I4" s="12"/>
      <c r="J4" s="12"/>
      <c r="K4" s="12" t="s">
        <v>24</v>
      </c>
      <c r="L4" s="12" t="s">
        <v>25</v>
      </c>
      <c r="M4" s="12" t="s">
        <v>26</v>
      </c>
      <c r="N4" s="14">
        <v>1533.79</v>
      </c>
      <c r="O4" s="12" t="s">
        <v>27</v>
      </c>
      <c r="P4" s="12" t="str">
        <f>HYPERLINK("http://taxsales.lgbs.com/#!/detail/1007394781","03660176")</f>
        <v>03660176</v>
      </c>
      <c r="Q4" s="15" t="s">
        <v>28</v>
      </c>
    </row>
    <row r="5" spans="1:17" x14ac:dyDescent="0.25">
      <c r="A5" s="8">
        <v>4</v>
      </c>
      <c r="B5" s="8" t="s">
        <v>29</v>
      </c>
      <c r="C5" s="9">
        <v>13442.63</v>
      </c>
      <c r="D5" s="10">
        <v>47500</v>
      </c>
      <c r="E5" s="11">
        <v>47500</v>
      </c>
      <c r="F5" s="11">
        <v>47500</v>
      </c>
      <c r="G5" s="12" t="s">
        <v>23</v>
      </c>
      <c r="H5" s="13">
        <v>43298</v>
      </c>
      <c r="I5" s="12">
        <v>1927</v>
      </c>
      <c r="J5" s="12">
        <v>6225</v>
      </c>
      <c r="K5" s="12" t="s">
        <v>24</v>
      </c>
      <c r="L5" s="12" t="s">
        <v>25</v>
      </c>
      <c r="M5" s="12" t="s">
        <v>30</v>
      </c>
      <c r="N5" s="14">
        <v>1306.68</v>
      </c>
      <c r="O5" s="12" t="s">
        <v>31</v>
      </c>
      <c r="P5" s="12" t="str">
        <f>HYPERLINK("http://taxsales.lgbs.com/#!/detail/1007394856","03663183")</f>
        <v>03663183</v>
      </c>
      <c r="Q5" s="15" t="s">
        <v>32</v>
      </c>
    </row>
    <row r="6" spans="1:17" x14ac:dyDescent="0.25">
      <c r="A6" s="8">
        <v>5</v>
      </c>
      <c r="B6" s="8" t="s">
        <v>33</v>
      </c>
      <c r="C6" s="9">
        <v>25222.87</v>
      </c>
      <c r="D6" s="10">
        <v>87120</v>
      </c>
      <c r="E6" s="11">
        <v>87120</v>
      </c>
      <c r="F6" s="11">
        <v>87120</v>
      </c>
      <c r="G6" s="12" t="s">
        <v>23</v>
      </c>
      <c r="H6" s="13">
        <v>43298</v>
      </c>
      <c r="I6" s="12"/>
      <c r="J6" s="12"/>
      <c r="K6" s="12" t="s">
        <v>24</v>
      </c>
      <c r="L6" s="12" t="s">
        <v>25</v>
      </c>
      <c r="M6" s="12" t="s">
        <v>26</v>
      </c>
      <c r="N6" s="14">
        <v>2396.5700000000002</v>
      </c>
      <c r="O6" s="12" t="s">
        <v>34</v>
      </c>
      <c r="P6" s="12" t="str">
        <f>HYPERLINK("http://taxsales.lgbs.com/#!/detail/1007394882","03663310")</f>
        <v>03663310</v>
      </c>
      <c r="Q6" s="15" t="s">
        <v>35</v>
      </c>
    </row>
    <row r="7" spans="1:17" x14ac:dyDescent="0.25">
      <c r="A7" s="8">
        <v>6</v>
      </c>
      <c r="B7" s="8" t="s">
        <v>36</v>
      </c>
      <c r="C7" s="9">
        <v>11477.42</v>
      </c>
      <c r="D7" s="10">
        <v>72624</v>
      </c>
      <c r="E7" s="11">
        <v>83426</v>
      </c>
      <c r="F7" s="11">
        <v>83426</v>
      </c>
      <c r="G7" s="12" t="s">
        <v>37</v>
      </c>
      <c r="H7" s="13">
        <v>43298</v>
      </c>
      <c r="I7" s="12">
        <v>1929</v>
      </c>
      <c r="J7" s="12">
        <v>1538</v>
      </c>
      <c r="K7" s="12" t="s">
        <v>24</v>
      </c>
      <c r="L7" s="12" t="s">
        <v>38</v>
      </c>
      <c r="M7" s="12" t="s">
        <v>39</v>
      </c>
      <c r="N7" s="14">
        <v>2294.96</v>
      </c>
      <c r="O7" s="12" t="s">
        <v>40</v>
      </c>
      <c r="P7" s="12" t="str">
        <f>HYPERLINK("http://taxsales.lgbs.com/#!/detail/1005570735","02238578")</f>
        <v>02238578</v>
      </c>
      <c r="Q7" s="15" t="s">
        <v>41</v>
      </c>
    </row>
    <row r="8" spans="1:17" x14ac:dyDescent="0.25">
      <c r="A8" s="8">
        <v>7</v>
      </c>
      <c r="B8" s="8" t="s">
        <v>42</v>
      </c>
      <c r="C8" s="9">
        <v>9749.27</v>
      </c>
      <c r="D8" s="10">
        <v>13431</v>
      </c>
      <c r="E8" s="11"/>
      <c r="F8" s="11"/>
      <c r="G8" s="12" t="s">
        <v>43</v>
      </c>
      <c r="H8" s="13">
        <v>43298</v>
      </c>
      <c r="I8" s="12"/>
      <c r="J8" s="12"/>
      <c r="K8" s="12"/>
      <c r="L8" s="12"/>
      <c r="M8" s="12"/>
      <c r="N8" s="14"/>
      <c r="O8" s="12"/>
      <c r="P8" s="12" t="str">
        <f>HYPERLINK("http://taxsales.lgbs.com/#!/detail/1008970351","01589806")</f>
        <v>01589806</v>
      </c>
      <c r="Q8" s="15" t="s">
        <v>44</v>
      </c>
    </row>
    <row r="9" spans="1:17" x14ac:dyDescent="0.25">
      <c r="A9" s="8">
        <v>8</v>
      </c>
      <c r="B9" s="8" t="s">
        <v>45</v>
      </c>
      <c r="C9" s="9">
        <v>2556.9699999999998</v>
      </c>
      <c r="D9" s="10">
        <v>51580</v>
      </c>
      <c r="E9" s="11"/>
      <c r="F9" s="11"/>
      <c r="G9" s="12" t="s">
        <v>46</v>
      </c>
      <c r="H9" s="13">
        <v>43179</v>
      </c>
      <c r="I9" s="12"/>
      <c r="J9" s="12"/>
      <c r="K9" s="12"/>
      <c r="L9" s="12"/>
      <c r="M9" s="12"/>
      <c r="N9" s="14"/>
      <c r="O9" s="12"/>
      <c r="P9" s="12" t="str">
        <f>HYPERLINK("http://taxsales.lgbs.com/#!/detail/1008410770","04456297")</f>
        <v>04456297</v>
      </c>
      <c r="Q9" s="15" t="s">
        <v>47</v>
      </c>
    </row>
    <row r="10" spans="1:17" x14ac:dyDescent="0.25">
      <c r="A10" s="8">
        <v>9</v>
      </c>
      <c r="B10" s="8" t="s">
        <v>48</v>
      </c>
      <c r="C10" s="9">
        <v>8000</v>
      </c>
      <c r="D10" s="10">
        <v>8000</v>
      </c>
      <c r="E10" s="11"/>
      <c r="F10" s="11"/>
      <c r="G10" s="12" t="s">
        <v>49</v>
      </c>
      <c r="H10" s="13">
        <v>43298</v>
      </c>
      <c r="I10" s="12"/>
      <c r="J10" s="12"/>
      <c r="K10" s="12"/>
      <c r="L10" s="12"/>
      <c r="M10" s="12"/>
      <c r="N10" s="14"/>
      <c r="O10" s="12"/>
      <c r="P10" s="12" t="str">
        <f>HYPERLINK("http://taxsales.lgbs.com/#!/detail/1006369807","02489937")</f>
        <v>02489937</v>
      </c>
      <c r="Q10" s="15" t="s">
        <v>50</v>
      </c>
    </row>
    <row r="11" spans="1:17" x14ac:dyDescent="0.25">
      <c r="A11" s="8">
        <v>10</v>
      </c>
      <c r="B11" s="8" t="s">
        <v>51</v>
      </c>
      <c r="C11" s="9">
        <v>13638.18</v>
      </c>
      <c r="D11" s="10">
        <v>15000</v>
      </c>
      <c r="E11" s="11"/>
      <c r="F11" s="11"/>
      <c r="G11" s="12" t="s">
        <v>52</v>
      </c>
      <c r="H11" s="13">
        <v>43298</v>
      </c>
      <c r="I11" s="12"/>
      <c r="J11" s="12"/>
      <c r="K11" s="12"/>
      <c r="L11" s="12"/>
      <c r="M11" s="12"/>
      <c r="N11" s="14"/>
      <c r="O11" s="12"/>
      <c r="P11" s="12" t="str">
        <f>HYPERLINK("http://taxsales.lgbs.com/#!/detail/1004211095","01913182")</f>
        <v>01913182</v>
      </c>
      <c r="Q11" s="15" t="s">
        <v>53</v>
      </c>
    </row>
    <row r="12" spans="1:17" x14ac:dyDescent="0.25">
      <c r="A12" s="8">
        <v>11</v>
      </c>
      <c r="B12" s="8" t="s">
        <v>54</v>
      </c>
      <c r="C12" s="9">
        <v>1357.29</v>
      </c>
      <c r="D12" s="10">
        <v>43648</v>
      </c>
      <c r="E12" s="11"/>
      <c r="F12" s="11"/>
      <c r="G12" s="12" t="s">
        <v>55</v>
      </c>
      <c r="H12" s="13">
        <v>42996</v>
      </c>
      <c r="I12" s="12"/>
      <c r="J12" s="12"/>
      <c r="K12" s="12"/>
      <c r="L12" s="12"/>
      <c r="M12" s="12"/>
      <c r="N12" s="14"/>
      <c r="O12" s="12"/>
      <c r="P12" s="12" t="str">
        <f>HYPERLINK("http://taxsales.lgbs.com/#!/detail/1001328626","03066703")</f>
        <v>03066703</v>
      </c>
      <c r="Q12" s="15" t="s">
        <v>56</v>
      </c>
    </row>
    <row r="13" spans="1:17" x14ac:dyDescent="0.25">
      <c r="A13" s="8">
        <v>12</v>
      </c>
      <c r="B13" s="8" t="s">
        <v>57</v>
      </c>
      <c r="C13" s="9">
        <v>1070.73</v>
      </c>
      <c r="D13" s="10">
        <v>65816</v>
      </c>
      <c r="E13" s="11"/>
      <c r="F13" s="11"/>
      <c r="G13" s="12" t="s">
        <v>58</v>
      </c>
      <c r="H13" s="13">
        <v>42877</v>
      </c>
      <c r="I13" s="12"/>
      <c r="J13" s="12"/>
      <c r="K13" s="12"/>
      <c r="L13" s="12"/>
      <c r="M13" s="12"/>
      <c r="N13" s="14"/>
      <c r="O13" s="12"/>
      <c r="P13" s="12" t="str">
        <f>HYPERLINK("http://taxsales.lgbs.com/#!/detail/1007220958","04697626")</f>
        <v>04697626</v>
      </c>
      <c r="Q13" s="15" t="s">
        <v>59</v>
      </c>
    </row>
    <row r="14" spans="1:17" x14ac:dyDescent="0.25">
      <c r="A14" s="8">
        <v>13</v>
      </c>
      <c r="B14" s="8" t="s">
        <v>60</v>
      </c>
      <c r="C14" s="9">
        <v>2000</v>
      </c>
      <c r="D14" s="10">
        <v>2000</v>
      </c>
      <c r="E14" s="11"/>
      <c r="F14" s="11"/>
      <c r="G14" s="12" t="s">
        <v>61</v>
      </c>
      <c r="H14" s="13">
        <v>43298</v>
      </c>
      <c r="I14" s="12"/>
      <c r="J14" s="12"/>
      <c r="K14" s="12"/>
      <c r="L14" s="12"/>
      <c r="M14" s="12"/>
      <c r="N14" s="14"/>
      <c r="O14" s="12"/>
      <c r="P14" s="12" t="str">
        <f>HYPERLINK("http://taxsales.lgbs.com/#!/detail/1000887296","04704193")</f>
        <v>04704193</v>
      </c>
      <c r="Q14" s="15" t="s">
        <v>62</v>
      </c>
    </row>
    <row r="15" spans="1:17" x14ac:dyDescent="0.25">
      <c r="A15" s="8">
        <v>14</v>
      </c>
      <c r="B15" s="8" t="s">
        <v>63</v>
      </c>
      <c r="C15" s="9">
        <v>3177.73</v>
      </c>
      <c r="D15" s="10">
        <v>4000</v>
      </c>
      <c r="E15" s="11"/>
      <c r="F15" s="11"/>
      <c r="G15" s="12" t="s">
        <v>61</v>
      </c>
      <c r="H15" s="13">
        <v>43298</v>
      </c>
      <c r="I15" s="12"/>
      <c r="J15" s="12"/>
      <c r="K15" s="12"/>
      <c r="L15" s="12"/>
      <c r="M15" s="12"/>
      <c r="N15" s="14"/>
      <c r="O15" s="12"/>
      <c r="P15" s="12" t="str">
        <f>HYPERLINK("http://taxsales.lgbs.com/#!/detail/1000618225","03032671")</f>
        <v>03032671</v>
      </c>
      <c r="Q15" s="15" t="s">
        <v>64</v>
      </c>
    </row>
    <row r="16" spans="1:17" x14ac:dyDescent="0.25">
      <c r="A16" s="8">
        <v>15</v>
      </c>
      <c r="B16" s="8" t="s">
        <v>65</v>
      </c>
      <c r="C16" s="9">
        <v>7156.09</v>
      </c>
      <c r="D16" s="10">
        <v>10000</v>
      </c>
      <c r="E16" s="11"/>
      <c r="F16" s="11"/>
      <c r="G16" s="12" t="s">
        <v>66</v>
      </c>
      <c r="H16" s="13">
        <v>43298</v>
      </c>
      <c r="I16" s="12"/>
      <c r="J16" s="12"/>
      <c r="K16" s="12"/>
      <c r="L16" s="12"/>
      <c r="M16" s="12"/>
      <c r="N16" s="14"/>
      <c r="O16" s="12"/>
      <c r="P16" s="12" t="str">
        <f>HYPERLINK("http://taxsales.lgbs.com/#!/detail/1004182998","01044435")</f>
        <v>01044435</v>
      </c>
      <c r="Q16" s="15" t="s">
        <v>67</v>
      </c>
    </row>
    <row r="17" spans="1:17" x14ac:dyDescent="0.25">
      <c r="A17" s="8">
        <v>16</v>
      </c>
      <c r="B17" s="8" t="s">
        <v>68</v>
      </c>
      <c r="C17" s="9">
        <v>1000</v>
      </c>
      <c r="D17" s="10">
        <v>1000</v>
      </c>
      <c r="E17" s="11"/>
      <c r="F17" s="11"/>
      <c r="G17" s="12" t="s">
        <v>69</v>
      </c>
      <c r="H17" s="13">
        <v>43298</v>
      </c>
      <c r="I17" s="12"/>
      <c r="J17" s="12"/>
      <c r="K17" s="12"/>
      <c r="L17" s="12"/>
      <c r="M17" s="12"/>
      <c r="N17" s="14"/>
      <c r="O17" s="12"/>
      <c r="P17" s="12" t="str">
        <f>HYPERLINK("http://taxsales.lgbs.com/#!/detail/1002944530","01245031")</f>
        <v>01245031</v>
      </c>
      <c r="Q17" s="15" t="s">
        <v>70</v>
      </c>
    </row>
    <row r="18" spans="1:17" x14ac:dyDescent="0.25">
      <c r="A18" s="8">
        <v>17</v>
      </c>
      <c r="B18" s="8" t="s">
        <v>71</v>
      </c>
      <c r="C18" s="9">
        <v>16817.900000000001</v>
      </c>
      <c r="D18" s="10">
        <v>73271</v>
      </c>
      <c r="E18" s="11">
        <v>6250</v>
      </c>
      <c r="F18" s="11">
        <v>73271</v>
      </c>
      <c r="G18" s="12" t="s">
        <v>72</v>
      </c>
      <c r="H18" s="13">
        <v>43298</v>
      </c>
      <c r="I18" s="12"/>
      <c r="J18" s="12"/>
      <c r="K18" s="12" t="s">
        <v>24</v>
      </c>
      <c r="L18" s="12" t="s">
        <v>73</v>
      </c>
      <c r="M18" s="12" t="s">
        <v>26</v>
      </c>
      <c r="N18" s="14">
        <v>171.92</v>
      </c>
      <c r="O18" s="12" t="s">
        <v>74</v>
      </c>
      <c r="P18" s="12" t="str">
        <f>HYPERLINK("http://taxsales.lgbs.com/#!/detail/1007109035","02609932")</f>
        <v>02609932</v>
      </c>
      <c r="Q18" s="15" t="s">
        <v>75</v>
      </c>
    </row>
    <row r="19" spans="1:17" x14ac:dyDescent="0.25">
      <c r="A19" s="8">
        <v>18</v>
      </c>
      <c r="B19" s="8" t="s">
        <v>76</v>
      </c>
      <c r="C19" s="9">
        <v>5384.35</v>
      </c>
      <c r="D19" s="10">
        <v>104083</v>
      </c>
      <c r="E19" s="11">
        <v>142391</v>
      </c>
      <c r="F19" s="11">
        <v>142391</v>
      </c>
      <c r="G19" s="12" t="s">
        <v>77</v>
      </c>
      <c r="H19" s="13">
        <v>42782</v>
      </c>
      <c r="I19" s="12">
        <v>1960</v>
      </c>
      <c r="J19" s="12">
        <v>1417</v>
      </c>
      <c r="K19" s="12" t="s">
        <v>24</v>
      </c>
      <c r="L19" s="12" t="s">
        <v>38</v>
      </c>
      <c r="M19" s="12" t="s">
        <v>78</v>
      </c>
      <c r="N19" s="14">
        <v>3917.03</v>
      </c>
      <c r="O19" s="12" t="s">
        <v>74</v>
      </c>
      <c r="P19" s="12" t="str">
        <f>HYPERLINK("http://taxsales.lgbs.com/#!/detail/1007172992","02837471")</f>
        <v>02837471</v>
      </c>
      <c r="Q19" s="15" t="s">
        <v>79</v>
      </c>
    </row>
    <row r="20" spans="1:17" x14ac:dyDescent="0.25">
      <c r="A20" s="8">
        <v>19</v>
      </c>
      <c r="B20" s="8" t="s">
        <v>80</v>
      </c>
      <c r="C20" s="9">
        <v>2691.47</v>
      </c>
      <c r="D20" s="10">
        <v>51821</v>
      </c>
      <c r="E20" s="11"/>
      <c r="F20" s="11"/>
      <c r="G20" s="12" t="s">
        <v>81</v>
      </c>
      <c r="H20" s="13">
        <v>42873</v>
      </c>
      <c r="I20" s="12"/>
      <c r="J20" s="12"/>
      <c r="K20" s="12"/>
      <c r="L20" s="12"/>
      <c r="M20" s="12"/>
      <c r="N20" s="14"/>
      <c r="O20" s="12"/>
      <c r="P20" s="12" t="str">
        <f>HYPERLINK("http://taxsales.lgbs.com/#!/detail/1001762915","02524546")</f>
        <v>02524546</v>
      </c>
      <c r="Q20" s="15" t="s">
        <v>82</v>
      </c>
    </row>
    <row r="21" spans="1:17" x14ac:dyDescent="0.25">
      <c r="A21" s="8">
        <v>20</v>
      </c>
      <c r="B21" s="8" t="s">
        <v>83</v>
      </c>
      <c r="C21" s="9">
        <v>1005.36</v>
      </c>
      <c r="D21" s="10">
        <v>42251</v>
      </c>
      <c r="E21" s="11"/>
      <c r="F21" s="11"/>
      <c r="G21" s="12" t="s">
        <v>84</v>
      </c>
      <c r="H21" s="13">
        <v>43025</v>
      </c>
      <c r="I21" s="12"/>
      <c r="J21" s="12"/>
      <c r="K21" s="12"/>
      <c r="L21" s="12"/>
      <c r="M21" s="12"/>
      <c r="N21" s="14"/>
      <c r="O21" s="12"/>
      <c r="P21" s="12" t="str">
        <f>HYPERLINK("http://taxsales.lgbs.com/#!/detail/1000734941","03321207")</f>
        <v>03321207</v>
      </c>
      <c r="Q21" s="15" t="s">
        <v>85</v>
      </c>
    </row>
    <row r="22" spans="1:17" x14ac:dyDescent="0.25">
      <c r="A22" s="8">
        <v>21</v>
      </c>
      <c r="B22" s="8" t="s">
        <v>86</v>
      </c>
      <c r="C22" s="9">
        <v>2045.57</v>
      </c>
      <c r="D22" s="10">
        <v>64814</v>
      </c>
      <c r="E22" s="11"/>
      <c r="F22" s="11"/>
      <c r="G22" s="12" t="s">
        <v>87</v>
      </c>
      <c r="H22" s="13">
        <v>42942</v>
      </c>
      <c r="I22" s="12"/>
      <c r="J22" s="12"/>
      <c r="K22" s="12"/>
      <c r="L22" s="12"/>
      <c r="M22" s="12"/>
      <c r="N22" s="14"/>
      <c r="O22" s="12"/>
      <c r="P22" s="12" t="str">
        <f>HYPERLINK("http://taxsales.lgbs.com/#!/detail/1001140611","01420135")</f>
        <v>01420135</v>
      </c>
      <c r="Q22" s="15" t="s">
        <v>88</v>
      </c>
    </row>
    <row r="23" spans="1:17" x14ac:dyDescent="0.25">
      <c r="A23" s="8">
        <v>22</v>
      </c>
      <c r="B23" s="8" t="s">
        <v>89</v>
      </c>
      <c r="C23" s="9">
        <v>2449.59</v>
      </c>
      <c r="D23" s="10">
        <v>16456</v>
      </c>
      <c r="E23" s="11"/>
      <c r="F23" s="11"/>
      <c r="G23" s="12" t="s">
        <v>90</v>
      </c>
      <c r="H23" s="13">
        <v>43181</v>
      </c>
      <c r="I23" s="12"/>
      <c r="J23" s="12"/>
      <c r="K23" s="12"/>
      <c r="L23" s="12"/>
      <c r="M23" s="12"/>
      <c r="N23" s="14"/>
      <c r="O23" s="12"/>
      <c r="P23" s="12" t="str">
        <f>HYPERLINK("http://taxsales.lgbs.com/#!/detail/1001725366","02666499")</f>
        <v>02666499</v>
      </c>
      <c r="Q23" s="15" t="s">
        <v>91</v>
      </c>
    </row>
    <row r="24" spans="1:17" x14ac:dyDescent="0.25">
      <c r="A24" s="8">
        <v>23</v>
      </c>
      <c r="B24" s="8" t="s">
        <v>92</v>
      </c>
      <c r="C24" s="9">
        <v>1597.46</v>
      </c>
      <c r="D24" s="10">
        <v>10000</v>
      </c>
      <c r="E24" s="11"/>
      <c r="F24" s="11"/>
      <c r="G24" s="12" t="s">
        <v>93</v>
      </c>
      <c r="H24" s="13">
        <v>43298</v>
      </c>
      <c r="I24" s="12"/>
      <c r="J24" s="12"/>
      <c r="K24" s="12"/>
      <c r="L24" s="12"/>
      <c r="M24" s="12"/>
      <c r="N24" s="14"/>
      <c r="O24" s="12"/>
      <c r="P24" s="12" t="str">
        <f>HYPERLINK("http://taxsales.lgbs.com/#!/detail/1007272489","03186334")</f>
        <v>03186334</v>
      </c>
      <c r="Q24" s="15" t="s">
        <v>94</v>
      </c>
    </row>
    <row r="25" spans="1:17" x14ac:dyDescent="0.25">
      <c r="A25" s="8">
        <v>24</v>
      </c>
      <c r="B25" s="8" t="s">
        <v>95</v>
      </c>
      <c r="C25" s="9">
        <v>2000</v>
      </c>
      <c r="D25" s="10">
        <v>2000</v>
      </c>
      <c r="E25" s="11"/>
      <c r="F25" s="11"/>
      <c r="G25" s="12" t="s">
        <v>96</v>
      </c>
      <c r="H25" s="13">
        <v>43298</v>
      </c>
      <c r="I25" s="12"/>
      <c r="J25" s="12"/>
      <c r="K25" s="12"/>
      <c r="L25" s="12"/>
      <c r="M25" s="12"/>
      <c r="N25" s="14"/>
      <c r="O25" s="12"/>
      <c r="P25" s="12" t="str">
        <f>HYPERLINK("http://taxsales.lgbs.com/#!/detail/1000480639","02804344")</f>
        <v>02804344</v>
      </c>
      <c r="Q25" s="15" t="s">
        <v>97</v>
      </c>
    </row>
    <row r="26" spans="1:17" x14ac:dyDescent="0.25">
      <c r="A26" s="8">
        <v>25</v>
      </c>
      <c r="B26" s="8" t="s">
        <v>98</v>
      </c>
      <c r="C26" s="9">
        <v>10442</v>
      </c>
      <c r="D26" s="10">
        <v>10442</v>
      </c>
      <c r="E26" s="11"/>
      <c r="F26" s="11"/>
      <c r="G26" s="12" t="s">
        <v>99</v>
      </c>
      <c r="H26" s="13">
        <v>43305</v>
      </c>
      <c r="I26" s="12"/>
      <c r="J26" s="12"/>
      <c r="K26" s="12"/>
      <c r="L26" s="12"/>
      <c r="M26" s="12"/>
      <c r="N26" s="14"/>
      <c r="O26" s="12"/>
      <c r="P26" s="12" t="str">
        <f>HYPERLINK("http://taxsales.lgbs.com/#!/detail/1004220432","02190427")</f>
        <v>02190427</v>
      </c>
      <c r="Q26" s="15" t="s">
        <v>100</v>
      </c>
    </row>
    <row r="27" spans="1:17" x14ac:dyDescent="0.25">
      <c r="A27" s="8">
        <v>26</v>
      </c>
      <c r="B27" s="8" t="s">
        <v>101</v>
      </c>
      <c r="C27" s="9">
        <v>13228</v>
      </c>
      <c r="D27" s="10">
        <v>7000</v>
      </c>
      <c r="E27" s="11"/>
      <c r="F27" s="11"/>
      <c r="G27" s="12" t="s">
        <v>99</v>
      </c>
      <c r="H27" s="13">
        <v>43305</v>
      </c>
      <c r="I27" s="12"/>
      <c r="J27" s="12"/>
      <c r="K27" s="12"/>
      <c r="L27" s="12"/>
      <c r="M27" s="12"/>
      <c r="N27" s="14"/>
      <c r="O27" s="12"/>
      <c r="P27" s="12" t="str">
        <f>HYPERLINK("http://taxsales.lgbs.com/#!/detail/1001825608","02190443")</f>
        <v>02190443</v>
      </c>
      <c r="Q27" s="15" t="s">
        <v>102</v>
      </c>
    </row>
    <row r="28" spans="1:17" x14ac:dyDescent="0.25">
      <c r="A28" s="8">
        <v>27</v>
      </c>
      <c r="B28" s="8" t="s">
        <v>103</v>
      </c>
      <c r="C28" s="9">
        <v>10000</v>
      </c>
      <c r="D28" s="10">
        <v>10000</v>
      </c>
      <c r="E28" s="11"/>
      <c r="F28" s="11"/>
      <c r="G28" s="12" t="s">
        <v>104</v>
      </c>
      <c r="H28" s="13">
        <v>43298</v>
      </c>
      <c r="I28" s="12"/>
      <c r="J28" s="12"/>
      <c r="K28" s="12"/>
      <c r="L28" s="12"/>
      <c r="M28" s="12"/>
      <c r="N28" s="14"/>
      <c r="O28" s="12"/>
      <c r="P28" s="12" t="str">
        <f>HYPERLINK("http://taxsales.lgbs.com/#!/detail/1003012073","05491746")</f>
        <v>05491746</v>
      </c>
      <c r="Q28" s="15" t="s">
        <v>105</v>
      </c>
    </row>
    <row r="29" spans="1:17" x14ac:dyDescent="0.25">
      <c r="A29" s="8">
        <v>28</v>
      </c>
      <c r="B29" s="8" t="s">
        <v>106</v>
      </c>
      <c r="C29" s="9">
        <v>9260.4599999999991</v>
      </c>
      <c r="D29" s="10">
        <v>199339</v>
      </c>
      <c r="E29" s="11">
        <v>223245</v>
      </c>
      <c r="F29" s="11">
        <v>223245</v>
      </c>
      <c r="G29" s="12" t="s">
        <v>107</v>
      </c>
      <c r="H29" s="13">
        <v>43235</v>
      </c>
      <c r="I29" s="12">
        <v>2005</v>
      </c>
      <c r="J29" s="12">
        <v>2357</v>
      </c>
      <c r="K29" s="12" t="s">
        <v>24</v>
      </c>
      <c r="L29" s="12" t="s">
        <v>38</v>
      </c>
      <c r="M29" s="12" t="s">
        <v>78</v>
      </c>
      <c r="N29" s="14">
        <v>6406.01</v>
      </c>
      <c r="O29" s="12" t="s">
        <v>108</v>
      </c>
      <c r="P29" s="12" t="str">
        <f>HYPERLINK("http://taxsales.lgbs.com/#!/detail/1009803331","40315649")</f>
        <v>40315649</v>
      </c>
      <c r="Q29" s="15" t="s">
        <v>109</v>
      </c>
    </row>
    <row r="30" spans="1:17" x14ac:dyDescent="0.25">
      <c r="A30" s="8">
        <v>29</v>
      </c>
      <c r="B30" s="8" t="s">
        <v>110</v>
      </c>
      <c r="C30" s="9">
        <v>4135.8100000000004</v>
      </c>
      <c r="D30" s="10">
        <v>70708</v>
      </c>
      <c r="E30" s="11">
        <v>77888</v>
      </c>
      <c r="F30" s="11">
        <v>85260</v>
      </c>
      <c r="G30" s="12" t="s">
        <v>111</v>
      </c>
      <c r="H30" s="13">
        <v>43230</v>
      </c>
      <c r="I30" s="12">
        <v>1954</v>
      </c>
      <c r="J30" s="12">
        <v>1200</v>
      </c>
      <c r="K30" s="12" t="s">
        <v>24</v>
      </c>
      <c r="L30" s="12" t="s">
        <v>38</v>
      </c>
      <c r="M30" s="12"/>
      <c r="N30" s="14">
        <v>2142.62</v>
      </c>
      <c r="O30" s="12" t="s">
        <v>112</v>
      </c>
      <c r="P30" s="12" t="str">
        <f>HYPERLINK("http://taxsales.lgbs.com/#!/detail/1001149229","01965271")</f>
        <v>01965271</v>
      </c>
      <c r="Q30" s="15" t="s">
        <v>113</v>
      </c>
    </row>
    <row r="31" spans="1:17" x14ac:dyDescent="0.25">
      <c r="A31" s="8">
        <v>30</v>
      </c>
      <c r="B31" s="8" t="s">
        <v>114</v>
      </c>
      <c r="C31" s="9">
        <v>8038.32</v>
      </c>
      <c r="D31" s="10">
        <v>110068</v>
      </c>
      <c r="E31" s="11">
        <v>118593</v>
      </c>
      <c r="F31" s="11">
        <v>118593</v>
      </c>
      <c r="G31" s="12" t="s">
        <v>115</v>
      </c>
      <c r="H31" s="13">
        <v>43298</v>
      </c>
      <c r="I31" s="12">
        <v>1950</v>
      </c>
      <c r="J31" s="12">
        <v>1428</v>
      </c>
      <c r="K31" s="12" t="s">
        <v>24</v>
      </c>
      <c r="L31" s="12" t="s">
        <v>38</v>
      </c>
      <c r="M31" s="12"/>
      <c r="N31" s="14">
        <v>3262.39</v>
      </c>
      <c r="O31" s="12" t="s">
        <v>116</v>
      </c>
      <c r="P31" s="12" t="str">
        <f>HYPERLINK("http://taxsales.lgbs.com/#!/detail/1009759503","02919362")</f>
        <v>02919362</v>
      </c>
      <c r="Q31" s="15" t="s">
        <v>117</v>
      </c>
    </row>
    <row r="32" spans="1:17" x14ac:dyDescent="0.25">
      <c r="A32" s="8">
        <v>31</v>
      </c>
      <c r="B32" s="8" t="s">
        <v>118</v>
      </c>
      <c r="C32" s="9">
        <v>3274.67</v>
      </c>
      <c r="D32" s="10">
        <v>77213</v>
      </c>
      <c r="E32" s="11">
        <v>84222</v>
      </c>
      <c r="F32" s="11">
        <v>84222</v>
      </c>
      <c r="G32" s="12" t="s">
        <v>119</v>
      </c>
      <c r="H32" s="13">
        <v>43181</v>
      </c>
      <c r="I32" s="12">
        <v>1928</v>
      </c>
      <c r="J32" s="12">
        <v>1152</v>
      </c>
      <c r="K32" s="12" t="s">
        <v>120</v>
      </c>
      <c r="L32" s="12" t="s">
        <v>38</v>
      </c>
      <c r="M32" s="12"/>
      <c r="N32" s="14">
        <v>2316.86</v>
      </c>
      <c r="O32" s="12" t="s">
        <v>121</v>
      </c>
      <c r="P32" s="12" t="str">
        <f>HYPERLINK("http://taxsales.lgbs.com/#!/detail/1006205197","01915924")</f>
        <v>01915924</v>
      </c>
      <c r="Q32" s="15" t="s">
        <v>122</v>
      </c>
    </row>
    <row r="33" spans="1:17" x14ac:dyDescent="0.25">
      <c r="A33" s="8">
        <v>32</v>
      </c>
      <c r="B33" s="8" t="s">
        <v>123</v>
      </c>
      <c r="C33" s="9">
        <v>4027.14</v>
      </c>
      <c r="D33" s="10">
        <v>10000</v>
      </c>
      <c r="E33" s="11"/>
      <c r="F33" s="11"/>
      <c r="G33" s="12" t="s">
        <v>124</v>
      </c>
      <c r="H33" s="13">
        <v>43298</v>
      </c>
      <c r="I33" s="12"/>
      <c r="J33" s="12"/>
      <c r="K33" s="12"/>
      <c r="L33" s="12"/>
      <c r="M33" s="12"/>
      <c r="N33" s="14"/>
      <c r="O33" s="12"/>
      <c r="P33" s="12" t="str">
        <f>HYPERLINK("http://taxsales.lgbs.com/#!/detail/1006215290","01963988")</f>
        <v>01963988</v>
      </c>
      <c r="Q33" s="15" t="s">
        <v>125</v>
      </c>
    </row>
    <row r="34" spans="1:17" x14ac:dyDescent="0.25">
      <c r="A34" s="8">
        <v>33</v>
      </c>
      <c r="B34" s="8" t="s">
        <v>126</v>
      </c>
      <c r="C34" s="9">
        <v>2654.62</v>
      </c>
      <c r="D34" s="10">
        <v>40875</v>
      </c>
      <c r="E34" s="11"/>
      <c r="F34" s="11"/>
      <c r="G34" s="12" t="s">
        <v>127</v>
      </c>
      <c r="H34" s="13">
        <v>43054</v>
      </c>
      <c r="I34" s="12"/>
      <c r="J34" s="12"/>
      <c r="K34" s="12"/>
      <c r="L34" s="12"/>
      <c r="M34" s="12"/>
      <c r="N34" s="14"/>
      <c r="O34" s="12"/>
      <c r="P34" s="12" t="str">
        <f>HYPERLINK("http://taxsales.lgbs.com/#!/detail/1006391108","02541084")</f>
        <v>02541084</v>
      </c>
      <c r="Q34" s="15" t="s">
        <v>128</v>
      </c>
    </row>
    <row r="35" spans="1:17" x14ac:dyDescent="0.25">
      <c r="A35" s="8">
        <v>34</v>
      </c>
      <c r="B35" s="8" t="s">
        <v>129</v>
      </c>
      <c r="C35" s="9">
        <v>12000</v>
      </c>
      <c r="D35" s="10">
        <v>12000</v>
      </c>
      <c r="E35" s="11"/>
      <c r="F35" s="11"/>
      <c r="G35" s="12" t="s">
        <v>130</v>
      </c>
      <c r="H35" s="13">
        <v>43298</v>
      </c>
      <c r="I35" s="12"/>
      <c r="J35" s="12"/>
      <c r="K35" s="12"/>
      <c r="L35" s="12"/>
      <c r="M35" s="12"/>
      <c r="N35" s="14"/>
      <c r="O35" s="12"/>
      <c r="P35" s="12" t="str">
        <f>HYPERLINK("http://taxsales.lgbs.com/#!/detail/1008994918","03044335")</f>
        <v>03044335</v>
      </c>
      <c r="Q35" s="15" t="s">
        <v>131</v>
      </c>
    </row>
    <row r="36" spans="1:17" x14ac:dyDescent="0.25">
      <c r="A36" s="8">
        <v>35</v>
      </c>
      <c r="B36" s="8" t="s">
        <v>132</v>
      </c>
      <c r="C36" s="9">
        <v>28508.82</v>
      </c>
      <c r="D36" s="10">
        <v>104907</v>
      </c>
      <c r="E36" s="11">
        <v>130905</v>
      </c>
      <c r="F36" s="11">
        <v>130905</v>
      </c>
      <c r="G36" s="12" t="s">
        <v>133</v>
      </c>
      <c r="H36" s="13">
        <v>43298</v>
      </c>
      <c r="I36" s="12">
        <v>1948</v>
      </c>
      <c r="J36" s="12">
        <v>1671</v>
      </c>
      <c r="K36" s="12" t="s">
        <v>120</v>
      </c>
      <c r="L36" s="12" t="s">
        <v>38</v>
      </c>
      <c r="M36" s="12" t="s">
        <v>134</v>
      </c>
      <c r="N36" s="14">
        <v>3601.07</v>
      </c>
      <c r="O36" s="12" t="s">
        <v>135</v>
      </c>
      <c r="P36" s="12" t="str">
        <f>HYPERLINK("http://taxsales.lgbs.com/#!/detail/1005573471","02430975")</f>
        <v>02430975</v>
      </c>
      <c r="Q36" s="15" t="s">
        <v>136</v>
      </c>
    </row>
    <row r="37" spans="1:17" x14ac:dyDescent="0.25">
      <c r="A37" s="8">
        <v>36</v>
      </c>
      <c r="B37" s="8" t="s">
        <v>137</v>
      </c>
      <c r="C37" s="9">
        <v>16776.45</v>
      </c>
      <c r="D37" s="10">
        <v>49299</v>
      </c>
      <c r="E37" s="11">
        <v>58796</v>
      </c>
      <c r="F37" s="11">
        <v>58796</v>
      </c>
      <c r="G37" s="12" t="s">
        <v>138</v>
      </c>
      <c r="H37" s="13">
        <v>43298</v>
      </c>
      <c r="I37" s="12">
        <v>1959</v>
      </c>
      <c r="J37" s="12">
        <v>1499</v>
      </c>
      <c r="K37" s="12" t="s">
        <v>24</v>
      </c>
      <c r="L37" s="12" t="s">
        <v>38</v>
      </c>
      <c r="M37" s="12" t="s">
        <v>134</v>
      </c>
      <c r="N37" s="14">
        <v>1617.42</v>
      </c>
      <c r="O37" s="12" t="s">
        <v>139</v>
      </c>
      <c r="P37" s="12" t="str">
        <f>HYPERLINK("http://taxsales.lgbs.com/#!/detail/1006217931","01972286")</f>
        <v>01972286</v>
      </c>
      <c r="Q37" s="15" t="s">
        <v>140</v>
      </c>
    </row>
    <row r="38" spans="1:17" x14ac:dyDescent="0.25">
      <c r="A38" s="8">
        <v>37</v>
      </c>
      <c r="B38" s="8" t="s">
        <v>141</v>
      </c>
      <c r="C38" s="9">
        <v>1762.29</v>
      </c>
      <c r="D38" s="10">
        <v>53005</v>
      </c>
      <c r="E38" s="11"/>
      <c r="F38" s="11"/>
      <c r="G38" s="12" t="s">
        <v>142</v>
      </c>
      <c r="H38" s="13">
        <v>43279</v>
      </c>
      <c r="I38" s="12"/>
      <c r="J38" s="12"/>
      <c r="K38" s="12"/>
      <c r="L38" s="12"/>
      <c r="M38" s="12"/>
      <c r="N38" s="14"/>
      <c r="O38" s="12"/>
      <c r="P38" s="12" t="str">
        <f>HYPERLINK("http://taxsales.lgbs.com/#!/detail/1009678688","01845780")</f>
        <v>01845780</v>
      </c>
      <c r="Q38" s="15" t="s">
        <v>143</v>
      </c>
    </row>
    <row r="39" spans="1:17" x14ac:dyDescent="0.25">
      <c r="A39" s="8">
        <v>38</v>
      </c>
      <c r="B39" s="8" t="s">
        <v>144</v>
      </c>
      <c r="C39" s="9">
        <v>6367.72</v>
      </c>
      <c r="D39" s="10">
        <v>88889</v>
      </c>
      <c r="E39" s="11">
        <v>97484</v>
      </c>
      <c r="F39" s="11">
        <v>97484</v>
      </c>
      <c r="G39" s="12" t="s">
        <v>145</v>
      </c>
      <c r="H39" s="13">
        <v>43265</v>
      </c>
      <c r="I39" s="12">
        <v>1951</v>
      </c>
      <c r="J39" s="12">
        <v>1346</v>
      </c>
      <c r="K39" s="12" t="s">
        <v>24</v>
      </c>
      <c r="L39" s="12" t="s">
        <v>38</v>
      </c>
      <c r="M39" s="12"/>
      <c r="N39" s="14">
        <v>2633.43</v>
      </c>
      <c r="O39" s="12" t="s">
        <v>146</v>
      </c>
      <c r="P39" s="12" t="str">
        <f>HYPERLINK("http://taxsales.lgbs.com/#!/detail/1008975501","01893513")</f>
        <v>01893513</v>
      </c>
      <c r="Q39" s="15" t="s">
        <v>147</v>
      </c>
    </row>
    <row r="40" spans="1:17" x14ac:dyDescent="0.25">
      <c r="A40" s="8">
        <v>39</v>
      </c>
      <c r="B40" s="8" t="s">
        <v>148</v>
      </c>
      <c r="C40" s="9">
        <v>24084.27</v>
      </c>
      <c r="D40" s="10">
        <v>38214</v>
      </c>
      <c r="E40" s="11"/>
      <c r="F40" s="11"/>
      <c r="G40" s="12" t="s">
        <v>149</v>
      </c>
      <c r="H40" s="13">
        <v>43298</v>
      </c>
      <c r="I40" s="12"/>
      <c r="J40" s="12"/>
      <c r="K40" s="12"/>
      <c r="L40" s="12"/>
      <c r="M40" s="12"/>
      <c r="N40" s="14"/>
      <c r="O40" s="12"/>
      <c r="P40" s="12" t="str">
        <f>HYPERLINK("http://taxsales.lgbs.com/#!/detail/1005099378","04670000")</f>
        <v>04670000</v>
      </c>
      <c r="Q40" s="15" t="s">
        <v>150</v>
      </c>
    </row>
    <row r="41" spans="1:17" x14ac:dyDescent="0.25">
      <c r="A41" s="8">
        <v>40</v>
      </c>
      <c r="B41" s="8" t="s">
        <v>151</v>
      </c>
      <c r="C41" s="9">
        <v>1561.18</v>
      </c>
      <c r="D41" s="10">
        <v>24090</v>
      </c>
      <c r="E41" s="11"/>
      <c r="F41" s="11"/>
      <c r="G41" s="12" t="s">
        <v>152</v>
      </c>
      <c r="H41" s="13">
        <v>42964</v>
      </c>
      <c r="I41" s="12"/>
      <c r="J41" s="12"/>
      <c r="K41" s="12"/>
      <c r="L41" s="12"/>
      <c r="M41" s="12"/>
      <c r="N41" s="14"/>
      <c r="O41" s="12"/>
      <c r="P41" s="12" t="str">
        <f>HYPERLINK("http://taxsales.lgbs.com/#!/detail/1007159847","02803658")</f>
        <v>02803658</v>
      </c>
      <c r="Q41" s="15" t="s">
        <v>153</v>
      </c>
    </row>
    <row r="42" spans="1:17" x14ac:dyDescent="0.25">
      <c r="A42" s="8">
        <v>41</v>
      </c>
      <c r="B42" s="8" t="s">
        <v>154</v>
      </c>
      <c r="C42" s="9">
        <v>1000</v>
      </c>
      <c r="D42" s="10">
        <v>1000</v>
      </c>
      <c r="E42" s="11"/>
      <c r="F42" s="11"/>
      <c r="G42" s="12" t="s">
        <v>155</v>
      </c>
      <c r="H42" s="13">
        <v>43298</v>
      </c>
      <c r="I42" s="12"/>
      <c r="J42" s="12"/>
      <c r="K42" s="12"/>
      <c r="L42" s="12"/>
      <c r="M42" s="12"/>
      <c r="N42" s="14"/>
      <c r="O42" s="12"/>
      <c r="P42" s="12" t="str">
        <f>HYPERLINK("http://taxsales.lgbs.com/#!/detail/1006102754","01564048")</f>
        <v>01564048</v>
      </c>
      <c r="Q42" s="15" t="s">
        <v>156</v>
      </c>
    </row>
    <row r="43" spans="1:17" x14ac:dyDescent="0.25">
      <c r="A43" s="8">
        <v>42</v>
      </c>
      <c r="B43" s="8" t="s">
        <v>157</v>
      </c>
      <c r="C43" s="9">
        <v>5852.23</v>
      </c>
      <c r="D43" s="10">
        <v>141208</v>
      </c>
      <c r="E43" s="11"/>
      <c r="F43" s="11"/>
      <c r="G43" s="12" t="s">
        <v>158</v>
      </c>
      <c r="H43" s="13">
        <v>43087</v>
      </c>
      <c r="I43" s="12"/>
      <c r="J43" s="12"/>
      <c r="K43" s="12"/>
      <c r="L43" s="12"/>
      <c r="M43" s="12"/>
      <c r="N43" s="14"/>
      <c r="O43" s="12"/>
      <c r="P43" s="12" t="str">
        <f>HYPERLINK("http://taxsales.lgbs.com/#!/detail/1009198094","07121113")</f>
        <v>07121113</v>
      </c>
      <c r="Q43" s="15" t="s">
        <v>159</v>
      </c>
    </row>
    <row r="44" spans="1:17" x14ac:dyDescent="0.25">
      <c r="A44" s="8">
        <v>43</v>
      </c>
      <c r="B44" s="8" t="s">
        <v>160</v>
      </c>
      <c r="C44" s="9">
        <v>1000</v>
      </c>
      <c r="D44" s="10">
        <v>1000</v>
      </c>
      <c r="E44" s="11"/>
      <c r="F44" s="11"/>
      <c r="G44" s="12" t="s">
        <v>161</v>
      </c>
      <c r="H44" s="13">
        <v>43298</v>
      </c>
      <c r="I44" s="12"/>
      <c r="J44" s="12"/>
      <c r="K44" s="12"/>
      <c r="L44" s="12"/>
      <c r="M44" s="12"/>
      <c r="N44" s="14"/>
      <c r="O44" s="12"/>
      <c r="P44" s="12" t="str">
        <f>HYPERLINK("http://taxsales.lgbs.com/#!/detail/1004233955","02614855")</f>
        <v>02614855</v>
      </c>
      <c r="Q44" s="15" t="s">
        <v>162</v>
      </c>
    </row>
    <row r="45" spans="1:17" x14ac:dyDescent="0.25">
      <c r="A45" s="8">
        <v>44</v>
      </c>
      <c r="B45" s="8" t="s">
        <v>163</v>
      </c>
      <c r="C45" s="9">
        <v>68209.100000000006</v>
      </c>
      <c r="D45" s="10">
        <v>625986</v>
      </c>
      <c r="E45" s="11"/>
      <c r="F45" s="11"/>
      <c r="G45" s="12" t="s">
        <v>164</v>
      </c>
      <c r="H45" s="13">
        <v>43207</v>
      </c>
      <c r="I45" s="12"/>
      <c r="J45" s="12"/>
      <c r="K45" s="12"/>
      <c r="L45" s="12"/>
      <c r="M45" s="12"/>
      <c r="N45" s="14"/>
      <c r="O45" s="12"/>
      <c r="P45" s="12" t="str">
        <f>HYPERLINK("http://taxsales.lgbs.com/#!/detail/1001168727","03688631")</f>
        <v>03688631</v>
      </c>
      <c r="Q45" s="15" t="s">
        <v>165</v>
      </c>
    </row>
    <row r="46" spans="1:17" x14ac:dyDescent="0.25">
      <c r="A46" s="8">
        <v>45</v>
      </c>
      <c r="B46" s="8" t="s">
        <v>166</v>
      </c>
      <c r="C46" s="9">
        <v>1000</v>
      </c>
      <c r="D46" s="10">
        <v>1000</v>
      </c>
      <c r="E46" s="11"/>
      <c r="F46" s="11"/>
      <c r="G46" s="12" t="s">
        <v>167</v>
      </c>
      <c r="H46" s="13">
        <v>43298</v>
      </c>
      <c r="I46" s="12"/>
      <c r="J46" s="12"/>
      <c r="K46" s="12"/>
      <c r="L46" s="12"/>
      <c r="M46" s="12"/>
      <c r="N46" s="14"/>
      <c r="O46" s="12"/>
      <c r="P46" s="12" t="str">
        <f>HYPERLINK("http://taxsales.lgbs.com/#!/detail/1000697337","03214230")</f>
        <v>03214230</v>
      </c>
      <c r="Q46" s="15" t="s">
        <v>168</v>
      </c>
    </row>
    <row r="47" spans="1:17" x14ac:dyDescent="0.25">
      <c r="A47" s="8">
        <v>46</v>
      </c>
      <c r="B47" s="8" t="s">
        <v>169</v>
      </c>
      <c r="C47" s="9">
        <v>8025.16</v>
      </c>
      <c r="D47" s="10">
        <v>74253</v>
      </c>
      <c r="E47" s="11">
        <v>83019</v>
      </c>
      <c r="F47" s="11">
        <v>83019</v>
      </c>
      <c r="G47" s="12" t="s">
        <v>170</v>
      </c>
      <c r="H47" s="13">
        <v>43305</v>
      </c>
      <c r="I47" s="12">
        <v>1955</v>
      </c>
      <c r="J47" s="12">
        <v>1325</v>
      </c>
      <c r="K47" s="12" t="s">
        <v>24</v>
      </c>
      <c r="L47" s="12" t="s">
        <v>38</v>
      </c>
      <c r="M47" s="12"/>
      <c r="N47" s="14">
        <v>2402.48</v>
      </c>
      <c r="O47" s="12" t="s">
        <v>112</v>
      </c>
      <c r="P47" s="12" t="str">
        <f>HYPERLINK("http://taxsales.lgbs.com/#!/detail/1007320267","03269256")</f>
        <v>03269256</v>
      </c>
      <c r="Q47" s="15" t="s">
        <v>171</v>
      </c>
    </row>
    <row r="48" spans="1:17" x14ac:dyDescent="0.25">
      <c r="A48" s="8">
        <v>47</v>
      </c>
      <c r="B48" s="8" t="s">
        <v>172</v>
      </c>
      <c r="C48" s="9">
        <v>26342.19</v>
      </c>
      <c r="D48" s="10">
        <v>233004</v>
      </c>
      <c r="E48" s="11"/>
      <c r="F48" s="11"/>
      <c r="G48" s="12" t="s">
        <v>173</v>
      </c>
      <c r="H48" s="13">
        <v>43298</v>
      </c>
      <c r="I48" s="12"/>
      <c r="J48" s="12"/>
      <c r="K48" s="12"/>
      <c r="L48" s="12"/>
      <c r="M48" s="12"/>
      <c r="N48" s="14"/>
      <c r="O48" s="12"/>
      <c r="P48" s="12" t="str">
        <f>HYPERLINK("http://taxsales.lgbs.com/#!/detail/1003455909","40765547")</f>
        <v>40765547</v>
      </c>
      <c r="Q48" s="15" t="s">
        <v>174</v>
      </c>
    </row>
    <row r="49" spans="1:17" x14ac:dyDescent="0.25">
      <c r="A49" s="8">
        <v>48</v>
      </c>
      <c r="B49" s="8" t="s">
        <v>175</v>
      </c>
      <c r="C49" s="9">
        <v>8342.7800000000007</v>
      </c>
      <c r="D49" s="10">
        <v>108696</v>
      </c>
      <c r="E49" s="11">
        <v>116471</v>
      </c>
      <c r="F49" s="11">
        <v>116471</v>
      </c>
      <c r="G49" s="12" t="s">
        <v>176</v>
      </c>
      <c r="H49" s="13">
        <v>43293</v>
      </c>
      <c r="I49" s="12">
        <v>1971</v>
      </c>
      <c r="J49" s="12">
        <v>1294</v>
      </c>
      <c r="K49" s="12" t="s">
        <v>24</v>
      </c>
      <c r="L49" s="12" t="s">
        <v>38</v>
      </c>
      <c r="M49" s="12" t="s">
        <v>78</v>
      </c>
      <c r="N49" s="14">
        <v>3463.26</v>
      </c>
      <c r="O49" s="12" t="s">
        <v>116</v>
      </c>
      <c r="P49" s="12" t="str">
        <f>HYPERLINK("http://taxsales.lgbs.com/#!/detail/1005571249","02286270")</f>
        <v>02286270</v>
      </c>
      <c r="Q49" s="15" t="s">
        <v>177</v>
      </c>
    </row>
    <row r="50" spans="1:17" x14ac:dyDescent="0.25">
      <c r="A50" s="8">
        <v>49</v>
      </c>
      <c r="B50" s="8" t="s">
        <v>178</v>
      </c>
      <c r="C50" s="9">
        <v>4806.3900000000003</v>
      </c>
      <c r="D50" s="16">
        <v>61668</v>
      </c>
      <c r="E50" s="17">
        <v>70576</v>
      </c>
      <c r="F50" s="17">
        <v>75300</v>
      </c>
      <c r="G50" s="12" t="s">
        <v>179</v>
      </c>
      <c r="H50" s="18" t="s">
        <v>180</v>
      </c>
      <c r="I50" s="19">
        <v>1939</v>
      </c>
      <c r="J50" s="19">
        <v>1495</v>
      </c>
      <c r="K50" s="19" t="s">
        <v>120</v>
      </c>
      <c r="L50" s="19" t="s">
        <v>38</v>
      </c>
      <c r="M50" s="20" t="s">
        <v>181</v>
      </c>
      <c r="N50" s="14"/>
      <c r="O50" s="12" t="s">
        <v>182</v>
      </c>
      <c r="P50" s="12" t="str">
        <f>HYPERLINK("http://taxsales.lgbs.com/#!/detail/1005579961","02819775")</f>
        <v>02819775</v>
      </c>
      <c r="Q50" s="15" t="s">
        <v>183</v>
      </c>
    </row>
    <row r="51" spans="1:17" x14ac:dyDescent="0.25">
      <c r="A51" s="8">
        <v>50</v>
      </c>
      <c r="B51" s="8" t="s">
        <v>184</v>
      </c>
      <c r="C51" s="9">
        <v>6758.15</v>
      </c>
      <c r="D51" s="10">
        <v>167496</v>
      </c>
      <c r="E51" s="11"/>
      <c r="F51" s="11"/>
      <c r="G51" s="12" t="s">
        <v>185</v>
      </c>
      <c r="H51" s="13">
        <v>43276</v>
      </c>
      <c r="I51" s="12"/>
      <c r="J51" s="12"/>
      <c r="K51" s="12"/>
      <c r="L51" s="12"/>
      <c r="M51" s="12"/>
      <c r="N51" s="14"/>
      <c r="O51" s="12"/>
      <c r="P51" s="12" t="str">
        <f>HYPERLINK("http://taxsales.lgbs.com/#!/detail/1005520967","02425211")</f>
        <v>02425211</v>
      </c>
      <c r="Q51" s="15" t="s">
        <v>186</v>
      </c>
    </row>
    <row r="52" spans="1:17" x14ac:dyDescent="0.25">
      <c r="A52" s="8">
        <v>51</v>
      </c>
      <c r="B52" s="8" t="s">
        <v>187</v>
      </c>
      <c r="C52" s="9">
        <v>8109.43</v>
      </c>
      <c r="D52" s="10">
        <v>122573</v>
      </c>
      <c r="E52" s="11"/>
      <c r="F52" s="11"/>
      <c r="G52" s="12" t="s">
        <v>188</v>
      </c>
      <c r="H52" s="13">
        <v>43229</v>
      </c>
      <c r="I52" s="12"/>
      <c r="J52" s="12"/>
      <c r="K52" s="12"/>
      <c r="L52" s="12"/>
      <c r="M52" s="12"/>
      <c r="N52" s="14"/>
      <c r="O52" s="12"/>
      <c r="P52" s="12" t="str">
        <f>HYPERLINK("http://taxsales.lgbs.com/#!/detail/1001402970","00169706")</f>
        <v>00169706</v>
      </c>
      <c r="Q52" s="15" t="s">
        <v>189</v>
      </c>
    </row>
    <row r="53" spans="1:17" x14ac:dyDescent="0.25">
      <c r="A53" s="8">
        <v>52</v>
      </c>
      <c r="B53" s="8" t="s">
        <v>190</v>
      </c>
      <c r="C53" s="9"/>
      <c r="D53" s="10">
        <v>122606</v>
      </c>
      <c r="E53" s="11"/>
      <c r="F53" s="11"/>
      <c r="G53" s="12" t="s">
        <v>191</v>
      </c>
      <c r="H53" s="13">
        <v>43298</v>
      </c>
      <c r="I53" s="12"/>
      <c r="J53" s="12"/>
      <c r="K53" s="12"/>
      <c r="L53" s="12"/>
      <c r="M53" s="12"/>
      <c r="N53" s="14"/>
      <c r="O53" s="12"/>
      <c r="P53" s="12" t="str">
        <f>HYPERLINK("http://taxsales.lgbs.com/#!/detail/1012948424","00420387")</f>
        <v>00420387</v>
      </c>
    </row>
    <row r="54" spans="1:17" x14ac:dyDescent="0.25">
      <c r="A54" s="8">
        <v>53</v>
      </c>
      <c r="B54" s="8" t="s">
        <v>192</v>
      </c>
      <c r="C54" s="9">
        <v>7859.76</v>
      </c>
      <c r="D54" s="10">
        <v>90000</v>
      </c>
      <c r="E54" s="11">
        <v>90000</v>
      </c>
      <c r="F54" s="11">
        <v>110216</v>
      </c>
      <c r="G54" s="12" t="s">
        <v>193</v>
      </c>
      <c r="H54" s="13">
        <v>43297</v>
      </c>
      <c r="I54" s="12">
        <v>1954</v>
      </c>
      <c r="J54" s="12">
        <v>1392</v>
      </c>
      <c r="K54" s="12" t="s">
        <v>120</v>
      </c>
      <c r="L54" s="12" t="s">
        <v>38</v>
      </c>
      <c r="M54" s="12"/>
      <c r="N54" s="14">
        <v>2331.25</v>
      </c>
      <c r="O54" s="12" t="s">
        <v>194</v>
      </c>
      <c r="P54" s="12" t="str">
        <f>HYPERLINK("http://taxsales.lgbs.com/#!/detail/1001154090","02333384")</f>
        <v>02333384</v>
      </c>
      <c r="Q54" s="15" t="s">
        <v>195</v>
      </c>
    </row>
    <row r="55" spans="1:17" x14ac:dyDescent="0.25">
      <c r="A55" s="8">
        <v>54</v>
      </c>
      <c r="B55" s="8" t="s">
        <v>196</v>
      </c>
      <c r="C55" s="9">
        <v>14342.38</v>
      </c>
      <c r="D55" s="10">
        <v>192028</v>
      </c>
      <c r="E55" s="11">
        <v>216963</v>
      </c>
      <c r="F55" s="11">
        <v>216963</v>
      </c>
      <c r="G55" s="12" t="s">
        <v>197</v>
      </c>
      <c r="H55" s="13">
        <v>43306</v>
      </c>
      <c r="I55" s="12">
        <v>1959</v>
      </c>
      <c r="J55" s="12">
        <v>2057</v>
      </c>
      <c r="K55" s="12" t="s">
        <v>24</v>
      </c>
      <c r="L55" s="12" t="s">
        <v>38</v>
      </c>
      <c r="M55" s="12" t="s">
        <v>78</v>
      </c>
      <c r="N55" s="14">
        <v>5055.2299999999996</v>
      </c>
      <c r="O55" s="12" t="s">
        <v>198</v>
      </c>
      <c r="P55" s="12" t="str">
        <f>HYPERLINK("http://taxsales.lgbs.com/#!/detail/1012949967","02060930")</f>
        <v>02060930</v>
      </c>
      <c r="Q55" s="15" t="s">
        <v>199</v>
      </c>
    </row>
    <row r="56" spans="1:17" x14ac:dyDescent="0.25">
      <c r="A56" s="8">
        <v>55</v>
      </c>
      <c r="B56" s="8" t="s">
        <v>200</v>
      </c>
      <c r="C56" s="9">
        <v>7474.95</v>
      </c>
      <c r="D56" s="10">
        <v>98857</v>
      </c>
      <c r="E56" s="11">
        <v>124523</v>
      </c>
      <c r="F56" s="11">
        <v>124523</v>
      </c>
      <c r="G56" s="12" t="s">
        <v>201</v>
      </c>
      <c r="H56" s="13">
        <v>43277</v>
      </c>
      <c r="I56" s="12">
        <v>1970</v>
      </c>
      <c r="J56" s="12">
        <v>1207</v>
      </c>
      <c r="K56" s="12" t="s">
        <v>120</v>
      </c>
      <c r="L56" s="12" t="s">
        <v>38</v>
      </c>
      <c r="M56" s="12" t="s">
        <v>78</v>
      </c>
      <c r="N56" s="14">
        <v>3300.09</v>
      </c>
      <c r="O56" s="12" t="s">
        <v>198</v>
      </c>
      <c r="P56" s="12" t="str">
        <f>HYPERLINK("http://taxsales.lgbs.com/#!/detail/1007100622","03302520")</f>
        <v>03302520</v>
      </c>
      <c r="Q56" s="15" t="s">
        <v>202</v>
      </c>
    </row>
    <row r="57" spans="1:17" x14ac:dyDescent="0.25">
      <c r="A57" s="8">
        <v>56</v>
      </c>
      <c r="B57" s="8" t="s">
        <v>203</v>
      </c>
      <c r="C57" s="9">
        <v>5073.24</v>
      </c>
      <c r="D57" s="10">
        <v>126178</v>
      </c>
      <c r="E57" s="11"/>
      <c r="F57" s="11"/>
      <c r="G57" s="12" t="s">
        <v>204</v>
      </c>
      <c r="H57" s="13">
        <v>43237</v>
      </c>
      <c r="I57" s="12"/>
      <c r="J57" s="12"/>
      <c r="K57" s="12"/>
      <c r="L57" s="12"/>
      <c r="M57" s="12"/>
      <c r="N57" s="14"/>
      <c r="O57" s="12"/>
      <c r="P57" s="12" t="str">
        <f>HYPERLINK("http://taxsales.lgbs.com/#!/detail/1009166964","02692821")</f>
        <v>02692821</v>
      </c>
      <c r="Q57" s="15" t="s">
        <v>205</v>
      </c>
    </row>
    <row r="58" spans="1:17" x14ac:dyDescent="0.25">
      <c r="A58" s="8">
        <v>57</v>
      </c>
      <c r="B58" s="8" t="s">
        <v>206</v>
      </c>
      <c r="C58" s="9">
        <v>2957.27</v>
      </c>
      <c r="D58" s="10">
        <v>32039</v>
      </c>
      <c r="E58" s="11"/>
      <c r="F58" s="11"/>
      <c r="G58" s="12" t="s">
        <v>207</v>
      </c>
      <c r="H58" s="13">
        <v>43269</v>
      </c>
      <c r="I58" s="12"/>
      <c r="J58" s="12"/>
      <c r="K58" s="12"/>
      <c r="L58" s="12"/>
      <c r="M58" s="12"/>
      <c r="N58" s="14"/>
      <c r="O58" s="12"/>
      <c r="P58" s="12" t="str">
        <f>HYPERLINK("http://taxsales.lgbs.com/#!/detail/1007150046","02765322")</f>
        <v>02765322</v>
      </c>
      <c r="Q58" s="15" t="s">
        <v>208</v>
      </c>
    </row>
    <row r="59" spans="1:17" x14ac:dyDescent="0.25">
      <c r="A59" s="8">
        <v>58</v>
      </c>
      <c r="B59" s="8" t="s">
        <v>209</v>
      </c>
      <c r="C59" s="9">
        <v>2032.37</v>
      </c>
      <c r="D59" s="10">
        <v>39809</v>
      </c>
      <c r="E59" s="11"/>
      <c r="F59" s="11"/>
      <c r="G59" s="12" t="s">
        <v>210</v>
      </c>
      <c r="H59" s="13">
        <v>43270</v>
      </c>
      <c r="I59" s="12"/>
      <c r="J59" s="12"/>
      <c r="K59" s="12"/>
      <c r="L59" s="12"/>
      <c r="M59" s="12"/>
      <c r="N59" s="14"/>
      <c r="O59" s="12"/>
      <c r="P59" s="12" t="str">
        <f>HYPERLINK("http://taxsales.lgbs.com/#!/detail/1006357562","02466996")</f>
        <v>02466996</v>
      </c>
      <c r="Q59" s="15" t="s">
        <v>211</v>
      </c>
    </row>
    <row r="60" spans="1:17" x14ac:dyDescent="0.25">
      <c r="A60" s="8">
        <v>59</v>
      </c>
      <c r="B60" s="8" t="s">
        <v>212</v>
      </c>
      <c r="C60" s="9">
        <v>2243.58</v>
      </c>
      <c r="D60" s="10">
        <v>25215</v>
      </c>
      <c r="E60" s="11"/>
      <c r="F60" s="11"/>
      <c r="G60" s="12" t="s">
        <v>213</v>
      </c>
      <c r="H60" s="13">
        <v>43276</v>
      </c>
      <c r="I60" s="12"/>
      <c r="J60" s="12"/>
      <c r="K60" s="12"/>
      <c r="L60" s="12"/>
      <c r="M60" s="12"/>
      <c r="N60" s="14"/>
      <c r="O60" s="12"/>
      <c r="P60" s="12" t="str">
        <f>HYPERLINK("http://taxsales.lgbs.com/#!/detail/1007374177","03525651")</f>
        <v>03525651</v>
      </c>
      <c r="Q60" s="15" t="s">
        <v>214</v>
      </c>
    </row>
    <row r="61" spans="1:17" x14ac:dyDescent="0.25">
      <c r="A61" s="8">
        <v>60</v>
      </c>
      <c r="B61" s="8" t="s">
        <v>215</v>
      </c>
      <c r="C61" s="9">
        <v>2360.4899999999998</v>
      </c>
      <c r="D61" s="10">
        <v>15000</v>
      </c>
      <c r="E61" s="11"/>
      <c r="F61" s="11"/>
      <c r="G61" s="12" t="s">
        <v>216</v>
      </c>
      <c r="H61" s="13">
        <v>43264</v>
      </c>
      <c r="I61" s="12"/>
      <c r="J61" s="12"/>
      <c r="K61" s="12"/>
      <c r="L61" s="12"/>
      <c r="M61" s="12"/>
      <c r="N61" s="14"/>
      <c r="O61" s="12"/>
      <c r="P61" s="12" t="str">
        <f>HYPERLINK("http://taxsales.lgbs.com/#!/detail/1004087722","00634239")</f>
        <v>00634239</v>
      </c>
      <c r="Q61" s="15" t="s">
        <v>217</v>
      </c>
    </row>
  </sheetData>
  <pageMargins left="0.2" right="0.2" top="0.25" bottom="0.25" header="0" footer="0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TARRANT COUNTY</vt:lpstr>
      <vt:lpstr>'TARRANT COUNTY'!Print_Area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2018-10-11T18:10:43Z</dcterms:created>
  <dcterms:modified xsi:type="dcterms:W3CDTF">2018-10-11T18:11:43Z</dcterms:modified>
</cp:coreProperties>
</file>